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35" windowHeight="13065"/>
  </bookViews>
  <sheets>
    <sheet name="正式" sheetId="2" r:id="rId1"/>
  </sheets>
  <calcPr calcId="124519" concurrentCalc="0"/>
  <fileRecoveryPr repairLoad="1"/>
</workbook>
</file>

<file path=xl/calcChain.xml><?xml version="1.0" encoding="utf-8"?>
<calcChain xmlns="http://schemas.openxmlformats.org/spreadsheetml/2006/main">
  <c r="E26" i="2"/>
  <c r="E25"/>
  <c r="E24"/>
  <c r="B24"/>
  <c r="E23"/>
  <c r="E22"/>
  <c r="D22"/>
  <c r="C22"/>
  <c r="B22"/>
  <c r="E21"/>
  <c r="E20"/>
  <c r="D20"/>
  <c r="C20"/>
  <c r="B20"/>
  <c r="E19"/>
  <c r="E18"/>
  <c r="D18"/>
  <c r="C18"/>
  <c r="B18"/>
  <c r="E17"/>
  <c r="E16"/>
  <c r="D16"/>
  <c r="C16"/>
  <c r="B16"/>
  <c r="E15"/>
  <c r="E14"/>
  <c r="D14"/>
  <c r="C14"/>
  <c r="B14"/>
  <c r="E13"/>
  <c r="E12"/>
  <c r="D12"/>
  <c r="C12"/>
  <c r="B12"/>
  <c r="E11"/>
  <c r="E10"/>
  <c r="E9"/>
  <c r="D9"/>
  <c r="C9"/>
  <c r="B9"/>
  <c r="E8"/>
  <c r="E7"/>
  <c r="D7"/>
  <c r="C7"/>
  <c r="B7"/>
  <c r="E6"/>
  <c r="E5"/>
  <c r="D5"/>
  <c r="C5"/>
</calcChain>
</file>

<file path=xl/sharedStrings.xml><?xml version="1.0" encoding="utf-8"?>
<sst xmlns="http://schemas.openxmlformats.org/spreadsheetml/2006/main" count="21" uniqueCount="20">
  <si>
    <r>
      <rPr>
        <sz val="10"/>
        <rFont val="宋体"/>
        <family val="3"/>
        <charset val="134"/>
      </rPr>
      <t>单位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千千瓦时、元、元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千千瓦时</t>
    </r>
  </si>
  <si>
    <t>机组名称</t>
  </si>
  <si>
    <t>调试电量</t>
  </si>
  <si>
    <t>调试电价</t>
  </si>
  <si>
    <t>商运电价</t>
  </si>
  <si>
    <t>差额资金</t>
  </si>
  <si>
    <t>鸳鸯湖二期#3</t>
  </si>
  <si>
    <t>鸳鸯湖二期#4</t>
  </si>
  <si>
    <t>方家庄电厂#2</t>
  </si>
  <si>
    <t>方家庄电厂#1</t>
  </si>
  <si>
    <t>古海一厂#1</t>
  </si>
  <si>
    <t>雅丹二厂#3</t>
  </si>
  <si>
    <t>雅丹二厂#4</t>
  </si>
  <si>
    <t>古海二厂#3</t>
  </si>
  <si>
    <t>古海二厂#4</t>
  </si>
  <si>
    <t>合计（含税）</t>
  </si>
  <si>
    <t>-</t>
  </si>
  <si>
    <t>需纳入辅助服务补偿差额资金（50%）</t>
  </si>
  <si>
    <t>不含税金额</t>
  </si>
  <si>
    <t>浙江省2019、2020年度跨省跨区电源新建机组调试差额资金统计表</t>
    <phoneticPr fontId="31" type="noConversion"/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</si>
</sst>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8" formatCode="0.00_)"/>
    <numFmt numFmtId="179" formatCode="&quot;\&quot;#,##0.00;[Red]&quot;\&quot;&quot;\&quot;\-#,##0.00"/>
    <numFmt numFmtId="180" formatCode="[Red]0.0%;[Red]\(0.0%\)"/>
    <numFmt numFmtId="181" formatCode="0.0%;\(0.0%\)"/>
    <numFmt numFmtId="182" formatCode="0.0000000"/>
    <numFmt numFmtId="183" formatCode="_-* #,##0\ _k_r_-;\-* #,##0\ _k_r_-;_-* &quot;-&quot;\ _k_r_-;_-@_-"/>
    <numFmt numFmtId="184" formatCode="_(&quot;$&quot;* #,##0_);_(&quot;$&quot;* \(#,##0\);_(&quot;$&quot;* &quot;-&quot;_);_(@_)"/>
    <numFmt numFmtId="185" formatCode="#,##0_);[Blue]\(#,##0\)"/>
    <numFmt numFmtId="186" formatCode="#,##0.00_ "/>
    <numFmt numFmtId="187" formatCode="yyyy&quot;年&quot;m&quot;月&quot;;@"/>
    <numFmt numFmtId="188" formatCode="_(* #,##0.00_);_(* \(#,##0.00\);_(* &quot;-&quot;??_);_(@_)"/>
    <numFmt numFmtId="189" formatCode="&quot;?\t#,##0_);[Red]\(&quot;&quot;?&quot;\t#,##0\)"/>
    <numFmt numFmtId="190" formatCode="_-&quot;$&quot;* #,##0_-;\-&quot;$&quot;* #,##0_-;_-&quot;$&quot;* &quot;-&quot;_-;_-@_-"/>
    <numFmt numFmtId="191" formatCode="yy&quot;年&quot;mm&quot;月&quot;"/>
    <numFmt numFmtId="192" formatCode="\(#,##0\)\ "/>
    <numFmt numFmtId="193" formatCode="_-&quot;￥&quot;* #,##0.00_-;\-&quot;￥&quot;* #,##0.00_-;_-&quot;￥&quot;* &quot;-&quot;??_-;_-@_-"/>
    <numFmt numFmtId="194" formatCode="&quot;$&quot;#,##0_);\(&quot;$&quot;#,##0\)"/>
    <numFmt numFmtId="195" formatCode="[Red]#,##0_);[Red]\(#,##0\)"/>
    <numFmt numFmtId="196" formatCode="0%;\(0%\)"/>
    <numFmt numFmtId="197" formatCode="_-* #,##0.00\ _k_r_-;\-* #,##0.00\ _k_r_-;_-* &quot;-&quot;??\ _k_r_-;_-@_-"/>
    <numFmt numFmtId="198" formatCode="[Blue]#,##0_);[Blue]\(#,##0\)"/>
    <numFmt numFmtId="199" formatCode="\ \ @"/>
    <numFmt numFmtId="200" formatCode="0.00000000"/>
    <numFmt numFmtId="201" formatCode="_-&quot;$&quot;* #,##0.00_-;\-&quot;$&quot;* #,##0.00_-;_-&quot;$&quot;* &quot;-&quot;??_-;_-@_-"/>
    <numFmt numFmtId="202" formatCode="_(&quot;$&quot;* #,##0.00_);_(&quot;$&quot;* \(#,##0.00\);_(&quot;$&quot;* &quot;-&quot;??_);_(@_)"/>
    <numFmt numFmtId="203" formatCode="&quot;綅&quot;\t#,##0_);[Red]\(&quot;綅&quot;\t#,##0\)"/>
    <numFmt numFmtId="204" formatCode="_-&quot;￥&quot;* #,##0_-;\-&quot;￥&quot;* #,##0_-;_-&quot;￥&quot;* &quot;-&quot;_-;_-@_-"/>
    <numFmt numFmtId="205" formatCode="0.000000"/>
    <numFmt numFmtId="206" formatCode="#,##0;[Red]\(#,##0\)"/>
    <numFmt numFmtId="207" formatCode="[Blue]0.0%;[Blue]\(0.0%\)"/>
    <numFmt numFmtId="208" formatCode="&quot;\&quot;#,##0;[Red]&quot;\&quot;&quot;\&quot;\-#,##0"/>
    <numFmt numFmtId="209" formatCode="#,##0_);\(#,##0_)"/>
    <numFmt numFmtId="210" formatCode="_-* #,##0.00_-;\-* #,##0.00_-;_-* &quot;-&quot;??_-;_-@_-"/>
  </numFmts>
  <fonts count="32">
    <font>
      <sz val="10"/>
      <name val="Arial"/>
      <charset val="134"/>
    </font>
    <font>
      <sz val="10"/>
      <name val="Helv"/>
      <family val="2"/>
    </font>
    <font>
      <sz val="16"/>
      <name val="方正黑体_GBK"/>
      <charset val="134"/>
    </font>
    <font>
      <sz val="22"/>
      <name val="方正小标宋_GBK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蹈框"/>
      <charset val="134"/>
    </font>
    <font>
      <u/>
      <sz val="7.5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1"/>
    </font>
    <font>
      <b/>
      <sz val="12"/>
      <name val="Arial"/>
      <family val="2"/>
    </font>
    <font>
      <sz val="7"/>
      <color indexed="10"/>
      <name val="Helv"/>
      <family val="2"/>
    </font>
    <font>
      <sz val="12"/>
      <name val="바탕체"/>
      <charset val="134"/>
    </font>
    <font>
      <u/>
      <sz val="7.5"/>
      <color indexed="36"/>
      <name val="Arial"/>
      <family val="2"/>
    </font>
    <font>
      <sz val="10"/>
      <name val="Times New Roman"/>
      <family val="1"/>
    </font>
    <font>
      <sz val="10"/>
      <name val="Geneva"/>
      <family val="1"/>
    </font>
    <font>
      <sz val="11"/>
      <color indexed="8"/>
      <name val="宋体"/>
      <family val="3"/>
      <charset val="134"/>
    </font>
    <font>
      <b/>
      <i/>
      <sz val="16"/>
      <name val="Helv"/>
      <family val="2"/>
    </font>
    <font>
      <sz val="10"/>
      <name val="Courier"/>
      <family val="3"/>
    </font>
    <font>
      <sz val="7"/>
      <name val="Helv"/>
      <family val="2"/>
    </font>
    <font>
      <sz val="12"/>
      <name val="新細明體"/>
      <charset val="134"/>
    </font>
    <font>
      <sz val="12"/>
      <name val="Courier"/>
      <family val="3"/>
    </font>
    <font>
      <sz val="11"/>
      <name val="ＭＳ Ｐゴシック"/>
      <charset val="134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5">
    <xf numFmtId="0" fontId="0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185" fontId="30" fillId="0" borderId="0" applyFont="0" applyFill="0" applyBorder="0" applyAlignment="0" applyProtection="0"/>
    <xf numFmtId="0" fontId="1" fillId="0" borderId="0"/>
    <xf numFmtId="188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" fillId="0" borderId="0"/>
    <xf numFmtId="181" fontId="30" fillId="0" borderId="0" applyFill="0" applyBorder="0" applyAlignment="0"/>
    <xf numFmtId="0" fontId="1" fillId="0" borderId="0"/>
    <xf numFmtId="0" fontId="1" fillId="0" borderId="0"/>
    <xf numFmtId="0" fontId="9" fillId="0" borderId="0"/>
    <xf numFmtId="0" fontId="1" fillId="0" borderId="0"/>
    <xf numFmtId="0" fontId="11" fillId="0" borderId="0"/>
    <xf numFmtId="185" fontId="30" fillId="0" borderId="0" applyFill="0" applyBorder="0" applyAlignment="0"/>
    <xf numFmtId="198" fontId="30" fillId="0" borderId="0" applyFill="0" applyBorder="0" applyAlignment="0"/>
    <xf numFmtId="0" fontId="10" fillId="0" borderId="0">
      <alignment vertical="top"/>
    </xf>
    <xf numFmtId="0" fontId="11" fillId="0" borderId="0"/>
    <xf numFmtId="0" fontId="11" fillId="0" borderId="0"/>
    <xf numFmtId="185" fontId="30" fillId="0" borderId="0" applyFill="0" applyBorder="0" applyAlignment="0"/>
    <xf numFmtId="0" fontId="11" fillId="0" borderId="0"/>
    <xf numFmtId="0" fontId="11" fillId="0" borderId="0"/>
    <xf numFmtId="198" fontId="30" fillId="0" borderId="0" applyFill="0" applyBorder="0" applyAlignment="0"/>
    <xf numFmtId="0" fontId="10" fillId="0" borderId="0">
      <alignment vertical="top"/>
    </xf>
    <xf numFmtId="198" fontId="30" fillId="0" borderId="0" applyFill="0" applyBorder="0" applyAlignment="0"/>
    <xf numFmtId="0" fontId="11" fillId="0" borderId="0"/>
    <xf numFmtId="0" fontId="9" fillId="0" borderId="0" applyNumberFormat="0" applyFont="0" applyFill="0" applyBorder="0" applyAlignment="0">
      <alignment horizontal="center" vertical="center"/>
    </xf>
    <xf numFmtId="193" fontId="9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>
      <alignment vertical="top"/>
    </xf>
    <xf numFmtId="0" fontId="11" fillId="0" borderId="0"/>
    <xf numFmtId="199" fontId="30" fillId="0" borderId="0" applyFont="0" applyFill="0" applyBorder="0" applyAlignment="0" applyProtection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" fillId="0" borderId="0"/>
    <xf numFmtId="0" fontId="30" fillId="0" borderId="0"/>
    <xf numFmtId="0" fontId="1" fillId="0" borderId="0"/>
    <xf numFmtId="0" fontId="11" fillId="0" borderId="0"/>
    <xf numFmtId="0" fontId="10" fillId="0" borderId="0">
      <alignment vertical="top"/>
    </xf>
    <xf numFmtId="0" fontId="11" fillId="0" borderId="0"/>
    <xf numFmtId="192" fontId="30" fillId="0" borderId="0" applyFill="0" applyBorder="0" applyAlignment="0"/>
    <xf numFmtId="0" fontId="1" fillId="0" borderId="0"/>
    <xf numFmtId="0" fontId="10" fillId="0" borderId="0">
      <alignment vertical="top"/>
    </xf>
    <xf numFmtId="0" fontId="1" fillId="0" borderId="0"/>
    <xf numFmtId="0" fontId="11" fillId="0" borderId="0"/>
    <xf numFmtId="0" fontId="11" fillId="0" borderId="0"/>
    <xf numFmtId="0" fontId="17" fillId="0" borderId="4">
      <alignment horizontal="left" vertical="center"/>
    </xf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>
      <alignment vertical="top"/>
    </xf>
    <xf numFmtId="0" fontId="11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180" fontId="30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30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76" fontId="9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3" fontId="2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top"/>
    </xf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91" fontId="11" fillId="0" borderId="0" applyFont="0" applyFill="0" applyBorder="0" applyAlignment="0" applyProtection="0"/>
    <xf numFmtId="0" fontId="1" fillId="0" borderId="0"/>
    <xf numFmtId="196" fontId="30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195" fontId="30" fillId="0" borderId="0" applyFont="0" applyFill="0" applyBorder="0" applyAlignment="0" applyProtection="0"/>
    <xf numFmtId="0" fontId="11" fillId="0" borderId="0"/>
    <xf numFmtId="0" fontId="11" fillId="0" borderId="0"/>
    <xf numFmtId="3" fontId="18" fillId="0" borderId="0"/>
    <xf numFmtId="0" fontId="1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22" fillId="0" borderId="0"/>
    <xf numFmtId="0" fontId="17" fillId="0" borderId="3" applyNumberFormat="0" applyAlignment="0" applyProtection="0">
      <alignment horizontal="left" vertical="center"/>
    </xf>
    <xf numFmtId="0" fontId="22" fillId="0" borderId="0"/>
    <xf numFmtId="0" fontId="11" fillId="0" borderId="0"/>
    <xf numFmtId="0" fontId="11" fillId="0" borderId="0"/>
    <xf numFmtId="10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vertical="center"/>
    </xf>
    <xf numFmtId="0" fontId="1" fillId="0" borderId="0"/>
    <xf numFmtId="0" fontId="10" fillId="0" borderId="0">
      <alignment vertical="top"/>
    </xf>
    <xf numFmtId="0" fontId="11" fillId="0" borderId="0"/>
    <xf numFmtId="0" fontId="11" fillId="0" borderId="0"/>
    <xf numFmtId="0" fontId="1" fillId="0" borderId="0"/>
    <xf numFmtId="185" fontId="30" fillId="0" borderId="0" applyFill="0" applyBorder="0" applyAlignment="0"/>
    <xf numFmtId="0" fontId="1" fillId="0" borderId="0"/>
    <xf numFmtId="0" fontId="1" fillId="0" borderId="0"/>
    <xf numFmtId="0" fontId="11" fillId="0" borderId="0"/>
    <xf numFmtId="194" fontId="16" fillId="0" borderId="2" applyAlignment="0" applyProtection="0"/>
    <xf numFmtId="198" fontId="30" fillId="0" borderId="0" applyFill="0" applyBorder="0" applyAlignment="0"/>
    <xf numFmtId="192" fontId="30" fillId="0" borderId="0" applyFill="0" applyBorder="0" applyAlignment="0"/>
    <xf numFmtId="207" fontId="30" fillId="0" borderId="0" applyFill="0" applyBorder="0" applyAlignment="0"/>
    <xf numFmtId="180" fontId="30" fillId="0" borderId="0" applyFill="0" applyBorder="0" applyAlignment="0"/>
    <xf numFmtId="185" fontId="30" fillId="0" borderId="0" applyFill="0" applyBorder="0" applyAlignment="0"/>
    <xf numFmtId="192" fontId="30" fillId="0" borderId="0" applyFill="0" applyBorder="0" applyAlignment="0"/>
    <xf numFmtId="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206" fontId="30" fillId="0" borderId="0"/>
    <xf numFmtId="198" fontId="30" fillId="0" borderId="0" applyFill="0" applyBorder="0" applyAlignment="0"/>
    <xf numFmtId="192" fontId="30" fillId="0" borderId="0" applyFont="0" applyFill="0" applyBorder="0" applyAlignment="0" applyProtection="0"/>
    <xf numFmtId="14" fontId="10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2" fontId="30" fillId="0" borderId="0" applyFill="0" applyBorder="0" applyAlignment="0"/>
    <xf numFmtId="192" fontId="30" fillId="0" borderId="0" applyFill="0" applyBorder="0" applyAlignment="0"/>
    <xf numFmtId="0" fontId="20" fillId="0" borderId="0" applyNumberFormat="0" applyFill="0" applyBorder="0" applyAlignment="0" applyProtection="0">
      <alignment vertical="top"/>
      <protection locked="0"/>
    </xf>
    <xf numFmtId="198" fontId="30" fillId="0" borderId="0" applyFill="0" applyBorder="0" applyAlignment="0"/>
    <xf numFmtId="0" fontId="30" fillId="0" borderId="0"/>
    <xf numFmtId="38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10" fontId="15" fillId="4" borderId="1" applyNumberFormat="0" applyBorder="0" applyAlignment="0" applyProtection="0"/>
    <xf numFmtId="198" fontId="30" fillId="0" borderId="0" applyFill="0" applyBorder="0" applyAlignment="0"/>
    <xf numFmtId="192" fontId="30" fillId="0" borderId="0" applyFill="0" applyBorder="0" applyAlignment="0"/>
    <xf numFmtId="41" fontId="30" fillId="0" borderId="0" applyFont="0" applyFill="0" applyBorder="0" applyAlignment="0" applyProtection="0"/>
    <xf numFmtId="0" fontId="9" fillId="0" borderId="0"/>
    <xf numFmtId="20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25" fillId="0" borderId="0"/>
    <xf numFmtId="178" fontId="24" fillId="0" borderId="0"/>
    <xf numFmtId="0" fontId="30" fillId="0" borderId="0"/>
    <xf numFmtId="10" fontId="9" fillId="0" borderId="0" applyFont="0" applyFill="0" applyBorder="0" applyAlignment="0" applyProtection="0"/>
    <xf numFmtId="192" fontId="30" fillId="0" borderId="0" applyFill="0" applyBorder="0" applyAlignment="0"/>
    <xf numFmtId="198" fontId="30" fillId="0" borderId="0" applyFill="0" applyBorder="0" applyAlignment="0"/>
    <xf numFmtId="192" fontId="30" fillId="0" borderId="0" applyFill="0" applyBorder="0" applyAlignment="0"/>
    <xf numFmtId="0" fontId="14" fillId="0" borderId="0" applyNumberFormat="0" applyFill="0" applyBorder="0" applyAlignment="0" applyProtection="0"/>
    <xf numFmtId="49" fontId="10" fillId="0" borderId="0" applyFill="0" applyBorder="0" applyAlignment="0"/>
    <xf numFmtId="183" fontId="30" fillId="0" borderId="0" applyFont="0" applyFill="0" applyBorder="0" applyAlignment="0" applyProtection="0"/>
    <xf numFmtId="199" fontId="10" fillId="0" borderId="0" applyFill="0" applyBorder="0" applyAlignment="0"/>
    <xf numFmtId="197" fontId="30" fillId="0" borderId="0" applyFont="0" applyFill="0" applyBorder="0" applyAlignment="0" applyProtection="0"/>
    <xf numFmtId="0" fontId="19" fillId="0" borderId="0"/>
    <xf numFmtId="20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90" fontId="27" fillId="0" borderId="0" applyFont="0" applyFill="0" applyBorder="0" applyAlignment="0" applyProtection="0"/>
    <xf numFmtId="201" fontId="27" fillId="0" borderId="0" applyFont="0" applyFill="0" applyBorder="0" applyAlignment="0" applyProtection="0"/>
    <xf numFmtId="18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9" fillId="0" borderId="0" applyFont="0" applyFill="0" applyBorder="0" applyAlignment="0" applyProtection="0"/>
    <xf numFmtId="0" fontId="4" fillId="0" borderId="1"/>
    <xf numFmtId="0" fontId="27" fillId="0" borderId="0"/>
    <xf numFmtId="210" fontId="30" fillId="0" borderId="1" applyNumberForma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88" fontId="5" fillId="0" borderId="1" xfId="8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6" fillId="2" borderId="1" xfId="8" applyFont="1" applyFill="1" applyBorder="1" applyAlignment="1">
      <alignment horizontal="left" vertical="center" wrapText="1"/>
    </xf>
    <xf numFmtId="188" fontId="6" fillId="2" borderId="1" xfId="8" applyFont="1" applyFill="1" applyBorder="1" applyAlignment="1">
      <alignment horizontal="right" vertical="center" wrapText="1"/>
    </xf>
    <xf numFmtId="176" fontId="1" fillId="0" borderId="0" xfId="0" applyNumberFormat="1" applyFont="1" applyAlignment="1">
      <alignment horizontal="center" vertical="center" wrapText="1"/>
    </xf>
    <xf numFmtId="187" fontId="5" fillId="3" borderId="1" xfId="8" applyNumberFormat="1" applyFont="1" applyFill="1" applyBorder="1" applyAlignment="1">
      <alignment horizontal="left" vertical="center" wrapText="1"/>
    </xf>
    <xf numFmtId="188" fontId="5" fillId="3" borderId="1" xfId="8" applyFont="1" applyFill="1" applyBorder="1" applyAlignment="1">
      <alignment horizontal="right" vertical="center" wrapText="1"/>
    </xf>
    <xf numFmtId="188" fontId="6" fillId="2" borderId="1" xfId="8" applyFont="1" applyFill="1" applyBorder="1"/>
    <xf numFmtId="188" fontId="5" fillId="0" borderId="1" xfId="8" applyFont="1" applyBorder="1" applyAlignment="1">
      <alignment horizontal="right" vertical="center" wrapText="1"/>
    </xf>
    <xf numFmtId="188" fontId="6" fillId="2" borderId="1" xfId="8" applyFont="1" applyFill="1" applyBorder="1" applyAlignment="1">
      <alignment horizontal="right" wrapText="1"/>
    </xf>
    <xf numFmtId="176" fontId="1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8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245">
    <cellStyle name="_07年报底稿" xfId="32"/>
    <cellStyle name="_07燃煤发电机组脱硫电价执行情况表" xfId="36"/>
    <cellStyle name="_07应付购电费余额" xfId="40"/>
    <cellStyle name="_09年1季度购电情况表" xfId="34"/>
    <cellStyle name="_110KV投资建议计划（附表十三）" xfId="41"/>
    <cellStyle name="_110KV主网" xfId="42"/>
    <cellStyle name="_1-12月统计" xfId="48"/>
    <cellStyle name="_1-12月正式统计" xfId="39"/>
    <cellStyle name="_1-4经营业绩" xfId="46"/>
    <cellStyle name="_18电网续建" xfId="31"/>
    <cellStyle name="_19电网新开" xfId="49"/>
    <cellStyle name="_1月" xfId="5"/>
    <cellStyle name="_2006母公司" xfId="43"/>
    <cellStyle name="_2007年" xfId="3"/>
    <cellStyle name="_2007年110KV及以上项目投产里程碑计划表(9.13)" xfId="37"/>
    <cellStyle name="_2007年技改（减去1000万，再减去通信49万元，90％）" xfId="38"/>
    <cellStyle name="_2007年小型基建项目预算表(07.2.5)" xfId="50"/>
    <cellStyle name="_2008年2月" xfId="52"/>
    <cellStyle name="_2008年7月1日始" xfId="53"/>
    <cellStyle name="_2008年电价调整测算表5" xfId="54"/>
    <cellStyle name="_220KV主网" xfId="55"/>
    <cellStyle name="_22电网投产" xfId="56"/>
    <cellStyle name="_3季度快报经整理" xfId="58"/>
    <cellStyle name="_4-1电力成本表" xfId="60"/>
    <cellStyle name="_4-1电力成本表(可用)" xfId="61"/>
    <cellStyle name="_500KV主网" xfId="62"/>
    <cellStyle name="_500千伏电网资产情况表" xfId="63"/>
    <cellStyle name="_ET_STYLE_NoName_00_" xfId="64"/>
    <cellStyle name="_ET_STYLE_NoName_00__10月汇总" xfId="65"/>
    <cellStyle name="_ET_STYLE_NoName_00__11月汇总" xfId="66"/>
    <cellStyle name="_ET_STYLE_NoName_00__1月" xfId="67"/>
    <cellStyle name="_ET_STYLE_NoName_00__1月汇总" xfId="69"/>
    <cellStyle name="_ET_STYLE_NoName_00__2008年2月" xfId="71"/>
    <cellStyle name="_ET_STYLE_NoName_00__2月汇总" xfId="73"/>
    <cellStyle name="_ET_STYLE_NoName_00__3月汇总" xfId="75"/>
    <cellStyle name="_ET_STYLE_NoName_00__4月汇总" xfId="28"/>
    <cellStyle name="_ET_STYLE_NoName_00__5月汇总" xfId="77"/>
    <cellStyle name="_ET_STYLE_NoName_00__6月汇总" xfId="78"/>
    <cellStyle name="_ET_STYLE_NoName_00__7月汇总" xfId="80"/>
    <cellStyle name="_ET_STYLE_NoName_00__8月汇总" xfId="81"/>
    <cellStyle name="_ET_STYLE_NoName_00__9月汇总" xfId="82"/>
    <cellStyle name="_ET_STYLE_NoName_00__统调分月购电费简表8.22" xfId="84"/>
    <cellStyle name="_ET_STYLE_NoName_00__徐玲玲传--2007年零购-建运部20070122(3026.82)" xfId="85"/>
    <cellStyle name="_NORMA1" xfId="88"/>
    <cellStyle name="_Sheet1" xfId="89"/>
    <cellStyle name="_Sheet1_1" xfId="91"/>
    <cellStyle name="_Sheet1_10月汇总" xfId="92"/>
    <cellStyle name="_Sheet1_11月汇总" xfId="94"/>
    <cellStyle name="_Sheet1_1月" xfId="86"/>
    <cellStyle name="_Sheet1_1月汇总" xfId="96"/>
    <cellStyle name="_Sheet1_2008年2月" xfId="97"/>
    <cellStyle name="_Sheet1_2月汇总" xfId="2"/>
    <cellStyle name="_Sheet1_3月汇总" xfId="98"/>
    <cellStyle name="_Sheet1_4月汇总" xfId="72"/>
    <cellStyle name="_Sheet1_5月汇总" xfId="100"/>
    <cellStyle name="_Sheet1_6月汇总" xfId="12"/>
    <cellStyle name="_Sheet1_7月汇总" xfId="101"/>
    <cellStyle name="_Sheet1_8月汇总" xfId="15"/>
    <cellStyle name="_Sheet1_9月汇总" xfId="102"/>
    <cellStyle name="_Sheet1_统调分月购电费简表8.22" xfId="104"/>
    <cellStyle name="_Sheet16" xfId="106"/>
    <cellStyle name="_Sheet2" xfId="107"/>
    <cellStyle name="_Sheet2_10月汇总" xfId="1"/>
    <cellStyle name="_Sheet2_11月汇总" xfId="99"/>
    <cellStyle name="_Sheet2_1月汇总" xfId="59"/>
    <cellStyle name="_Sheet2_2月汇总" xfId="109"/>
    <cellStyle name="_Sheet2_3月汇总" xfId="110"/>
    <cellStyle name="_Sheet2_4月汇总" xfId="111"/>
    <cellStyle name="_Sheet2_5月汇总" xfId="112"/>
    <cellStyle name="_Sheet2_6月汇总" xfId="113"/>
    <cellStyle name="_Sheet2_7月汇总" xfId="114"/>
    <cellStyle name="_Sheet2_8月汇总" xfId="116"/>
    <cellStyle name="_Sheet2_9月汇总" xfId="4"/>
    <cellStyle name="_Sheet2_湖南公司2007年财务业绩考核指标预计表" xfId="117"/>
    <cellStyle name="_Sheet2_统调分月购电费简表8.22" xfId="118"/>
    <cellStyle name="_Sheet4" xfId="119"/>
    <cellStyle name="_Sheet4_1月" xfId="121"/>
    <cellStyle name="_Sheet4_2008年2月" xfId="33"/>
    <cellStyle name="_报财务部--2006年建运部预算(1307)新调版（生产部报）" xfId="122"/>
    <cellStyle name="_报财务部--2007年运行维护费按核定预算调整" xfId="123"/>
    <cellStyle name="_本部汇总" xfId="87"/>
    <cellStyle name="_表10" xfId="124"/>
    <cellStyle name="_表11" xfId="90"/>
    <cellStyle name="_表12" xfId="108"/>
    <cellStyle name="_表13" xfId="76"/>
    <cellStyle name="_表14" xfId="120"/>
    <cellStyle name="_表15" xfId="125"/>
    <cellStyle name="_部分上划（华东、华北、山东）" xfId="126"/>
    <cellStyle name="_成本测算" xfId="129"/>
    <cellStyle name="_成本基础" xfId="131"/>
    <cellStyle name="_城网" xfId="24"/>
    <cellStyle name="_大修" xfId="132"/>
    <cellStyle name="_分部门" xfId="21"/>
    <cellStyle name="_附表4-燃煤发电机组脱硫电价执行情况表" xfId="133"/>
    <cellStyle name="_附件3预算报表（发各部门）0302.xls" xfId="44"/>
    <cellStyle name="_公司总部预算明细表／23／31技术开发费科技奖学会-科技部" xfId="135"/>
    <cellStyle name="_公司总部预算明细表／23／31技术开发费科技奖学会-科技部-2006-1-9" xfId="136"/>
    <cellStyle name="_固定资产及折旧" xfId="23"/>
    <cellStyle name="_固定资产及折旧 (2)" xfId="138"/>
    <cellStyle name="_国家电网公司2007年固定资产投资计划建议表(1-15)9.17" xfId="127"/>
    <cellStyle name="_还贷" xfId="140"/>
    <cellStyle name="_技改" xfId="141"/>
    <cellStyle name="_季度预算执行表" xfId="142"/>
    <cellStyle name="_借款及利息支出" xfId="144"/>
    <cellStyle name="_零购" xfId="139"/>
    <cellStyle name="_三费计算" xfId="83"/>
    <cellStyle name="_上划资产" xfId="145"/>
    <cellStyle name="_上划资产租赁费计算表" xfId="146"/>
    <cellStyle name="_收入（新）" xfId="148"/>
    <cellStyle name="_收入表" xfId="115"/>
    <cellStyle name="_投产计划" xfId="74"/>
    <cellStyle name="_脱硫电费滚动累计数" xfId="19"/>
    <cellStyle name="_脱硫加价执行情况表(附表)" xfId="47"/>
    <cellStyle name="_脱硫投产情况预计" xfId="149"/>
    <cellStyle name="_县城电网改造" xfId="16"/>
    <cellStyle name="_线路汇总" xfId="13"/>
    <cellStyle name="_小火电2006" xfId="150"/>
    <cellStyle name="_徐玲玲传--2007年大修预算明细表(减去1000万，剩余9714.6万)" xfId="151"/>
    <cellStyle name="_徐玲玲传--2007年技改（终稿）（减去1000万，再减去通信49万元，×90％）" xfId="153"/>
    <cellStyle name="_徐玲玲传--2007年零购-建运部20070122(3026.82)" xfId="154"/>
    <cellStyle name="_应收电费" xfId="155"/>
    <cellStyle name="_应收电费_可控三费 " xfId="7"/>
    <cellStyle name="_预算处暂定稿" xfId="157"/>
    <cellStyle name="_预算指标预测" xfId="158"/>
    <cellStyle name="_运维" xfId="159"/>
    <cellStyle name="_折旧" xfId="160"/>
    <cellStyle name="_正式（1-11月含税）" xfId="161"/>
    <cellStyle name="_正式（1-11月及12月预计含税）" xfId="57"/>
    <cellStyle name="_主网光纤通信" xfId="93"/>
    <cellStyle name="_资本性收支" xfId="26"/>
    <cellStyle name="_资本性收支总表" xfId="10"/>
    <cellStyle name="_资产负债" xfId="163"/>
    <cellStyle name="_子公司利润" xfId="164"/>
    <cellStyle name="_总部集中技术开发费 (2)" xfId="165"/>
    <cellStyle name="0,0_x000d_&#10;NA_x000d_&#10;" xfId="20"/>
    <cellStyle name="1" xfId="29"/>
    <cellStyle name="Black" xfId="105"/>
    <cellStyle name="Border" xfId="166"/>
    <cellStyle name="Calc Currency (0)" xfId="167"/>
    <cellStyle name="Calc Currency (2)" xfId="168"/>
    <cellStyle name="Calc Percent (0)" xfId="169"/>
    <cellStyle name="Calc Percent (1)" xfId="11"/>
    <cellStyle name="Calc Percent (2)" xfId="170"/>
    <cellStyle name="Calc Units (0)" xfId="18"/>
    <cellStyle name="Calc Units (1)" xfId="171"/>
    <cellStyle name="Calc Units (2)" xfId="172"/>
    <cellStyle name="Comma [0]_#6 Temps &amp; Contractors" xfId="173"/>
    <cellStyle name="Comma [00]" xfId="174"/>
    <cellStyle name="Comma_#6 Temps &amp; Contractors" xfId="175"/>
    <cellStyle name="comma-d" xfId="176"/>
    <cellStyle name="Currency [0]_#6 Temps &amp; Contractors" xfId="134"/>
    <cellStyle name="Currency [00]" xfId="178"/>
    <cellStyle name="Currency_#6 Temps &amp; Contractors" xfId="6"/>
    <cellStyle name="Date Short" xfId="179"/>
    <cellStyle name="Dezimal [0]_laroux" xfId="180"/>
    <cellStyle name="Dezimal_laroux" xfId="181"/>
    <cellStyle name="Enter Currency (0)" xfId="177"/>
    <cellStyle name="Enter Currency (2)" xfId="182"/>
    <cellStyle name="Enter Units (0)" xfId="25"/>
    <cellStyle name="Enter Units (1)" xfId="162"/>
    <cellStyle name="Enter Units (2)" xfId="183"/>
    <cellStyle name="Followed Hyperlink_AheadBehind.xls Chart 23" xfId="184"/>
    <cellStyle name="gcd" xfId="186"/>
    <cellStyle name="Grey" xfId="187"/>
    <cellStyle name="Header1" xfId="143"/>
    <cellStyle name="Header2" xfId="51"/>
    <cellStyle name="Hyperlink_AheadBehind.xls Chart 23" xfId="188"/>
    <cellStyle name="Input [yellow]" xfId="190"/>
    <cellStyle name="Link Currency (0)" xfId="191"/>
    <cellStyle name="Link Currency (2)" xfId="192"/>
    <cellStyle name="Link Units (0)" xfId="27"/>
    <cellStyle name="Link Units (1)" xfId="22"/>
    <cellStyle name="Link Units (2)" xfId="45"/>
    <cellStyle name="Millares [0]_laroux" xfId="193"/>
    <cellStyle name="Millares_laroux" xfId="103"/>
    <cellStyle name="Milliers [0]_laroux" xfId="195"/>
    <cellStyle name="Milliers_laroux" xfId="196"/>
    <cellStyle name="Moneda [0]_laroux" xfId="9"/>
    <cellStyle name="Moneda_laroux" xfId="197"/>
    <cellStyle name="Non défini" xfId="198"/>
    <cellStyle name="Normal - Style1" xfId="199"/>
    <cellStyle name="Normal_# 41-Market &amp;Trends" xfId="200"/>
    <cellStyle name="Percent [0]" xfId="70"/>
    <cellStyle name="Percent [00]" xfId="130"/>
    <cellStyle name="Percent [2]" xfId="147"/>
    <cellStyle name="Percent [2]P" xfId="201"/>
    <cellStyle name="Percent_#6 Temps &amp; Contractors" xfId="35"/>
    <cellStyle name="PrePop Currency (0)" xfId="185"/>
    <cellStyle name="PrePop Currency (2)" xfId="202"/>
    <cellStyle name="PrePop Units (0)" xfId="203"/>
    <cellStyle name="PrePop Units (1)" xfId="17"/>
    <cellStyle name="PrePop Units (2)" xfId="204"/>
    <cellStyle name="Red" xfId="137"/>
    <cellStyle name="RowLevel_0" xfId="205"/>
    <cellStyle name="Text Indent A" xfId="206"/>
    <cellStyle name="Text Indent B" xfId="208"/>
    <cellStyle name="Text Indent C" xfId="79"/>
    <cellStyle name="Tusental (0)_pldt" xfId="207"/>
    <cellStyle name="Tusental_pldt" xfId="209"/>
    <cellStyle name="Valuta (0)_pldt" xfId="211"/>
    <cellStyle name="Valuta_pldt" xfId="212"/>
    <cellStyle name="常规" xfId="0" builtinId="0"/>
    <cellStyle name="常规 2" xfId="213"/>
    <cellStyle name="常规 2 2" xfId="214"/>
    <cellStyle name="常规 2 2 2" xfId="215"/>
    <cellStyle name="常规 25" xfId="156"/>
    <cellStyle name="常规 27" xfId="217"/>
    <cellStyle name="常规 3" xfId="194"/>
    <cellStyle name="常规 32" xfId="218"/>
    <cellStyle name="常规 37" xfId="216"/>
    <cellStyle name="常规 4" xfId="219"/>
    <cellStyle name="常规 43_2011年电价调整汇报材料附表5底稿" xfId="220"/>
    <cellStyle name="常规 5" xfId="221"/>
    <cellStyle name="常规 6" xfId="14"/>
    <cellStyle name="常规 7" xfId="222"/>
    <cellStyle name="常规 8" xfId="223"/>
    <cellStyle name="分级显示行_1_4附件二凯旋评估表" xfId="224"/>
    <cellStyle name="货币 2" xfId="225"/>
    <cellStyle name="货币 2 2" xfId="95"/>
    <cellStyle name="貨幣 [0]_SGV" xfId="226"/>
    <cellStyle name="貨幣_SGV" xfId="227"/>
    <cellStyle name="霓付 [0]_97MBO" xfId="228"/>
    <cellStyle name="霓付_97MBO" xfId="128"/>
    <cellStyle name="烹拳 [0]_97MBO" xfId="229"/>
    <cellStyle name="烹拳_97MBO" xfId="230"/>
    <cellStyle name="普通_ 白土" xfId="68"/>
    <cellStyle name="千分位[0]_ 白土" xfId="231"/>
    <cellStyle name="千分位_ 白土" xfId="232"/>
    <cellStyle name="千位[0]_ 应交税金审定表" xfId="233"/>
    <cellStyle name="千位_ 应交税金审定表" xfId="30"/>
    <cellStyle name="千位分隔" xfId="8" builtinId="3"/>
    <cellStyle name="千位分隔 2" xfId="234"/>
    <cellStyle name="钎霖_laroux" xfId="189"/>
    <cellStyle name="㼿㼿㼿㼿㼿㼿" xfId="235"/>
    <cellStyle name="㼿㼿㼿㼿㼿㼿㼿㼿㼿㼿㼿?" xfId="236"/>
    <cellStyle name="未定义" xfId="237"/>
    <cellStyle name="线" xfId="239"/>
    <cellStyle name="样式 1" xfId="152"/>
    <cellStyle name="一般_SGV" xfId="240"/>
    <cellStyle name="资产" xfId="241"/>
    <cellStyle name="콤마 [0]_BOILER-CO1" xfId="242"/>
    <cellStyle name="콤마_BOILER-CO1" xfId="243"/>
    <cellStyle name="통화 [0]_BOILER-CO1" xfId="238"/>
    <cellStyle name="통화_BOILER-CO1" xfId="244"/>
    <cellStyle name="표준_0N-HANDLING " xfId="2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B7" sqref="B7"/>
    </sheetView>
  </sheetViews>
  <sheetFormatPr defaultColWidth="9" defaultRowHeight="12.75"/>
  <cols>
    <col min="1" max="1" width="43.28515625" customWidth="1"/>
    <col min="2" max="2" width="19.5703125" customWidth="1"/>
    <col min="3" max="3" width="21.28515625" customWidth="1"/>
    <col min="4" max="4" width="21.7109375" customWidth="1"/>
    <col min="5" max="5" width="28.28515625" customWidth="1"/>
    <col min="6" max="6" width="31.7109375" style="3" customWidth="1"/>
    <col min="7" max="7" width="15.42578125" customWidth="1"/>
    <col min="8" max="8" width="18.28515625" customWidth="1"/>
    <col min="9" max="9" width="18.5703125" customWidth="1"/>
  </cols>
  <sheetData>
    <row r="1" spans="1:9" s="1" customFormat="1" ht="22.5" customHeight="1">
      <c r="A1" s="4"/>
      <c r="F1" s="2"/>
    </row>
    <row r="2" spans="1:9" s="1" customFormat="1" ht="48.75" customHeight="1">
      <c r="A2" s="20" t="s">
        <v>19</v>
      </c>
      <c r="B2" s="20"/>
      <c r="C2" s="20"/>
      <c r="D2" s="20"/>
      <c r="E2" s="20"/>
      <c r="F2" s="2"/>
    </row>
    <row r="3" spans="1:9" s="1" customFormat="1" ht="20.25" customHeight="1">
      <c r="B3" s="5"/>
      <c r="C3" s="5"/>
      <c r="D3" s="5"/>
      <c r="E3" s="6" t="s">
        <v>0</v>
      </c>
      <c r="F3" s="2"/>
    </row>
    <row r="4" spans="1:9" s="2" customFormat="1" ht="45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/>
      <c r="G4" s="8"/>
      <c r="H4" s="8"/>
      <c r="I4" s="8"/>
    </row>
    <row r="5" spans="1:9" s="2" customFormat="1" ht="28.5" customHeight="1">
      <c r="A5" s="9" t="s">
        <v>6</v>
      </c>
      <c r="B5" s="10">
        <v>155084.07800000001</v>
      </c>
      <c r="C5" s="10">
        <f>C6</f>
        <v>325.56</v>
      </c>
      <c r="D5" s="10">
        <f>D6</f>
        <v>381.07</v>
      </c>
      <c r="E5" s="10">
        <f>SUM(E6:E6)</f>
        <v>8608717.1699999999</v>
      </c>
      <c r="F5" s="11"/>
      <c r="G5" s="8"/>
      <c r="H5" s="8"/>
      <c r="I5" s="8"/>
    </row>
    <row r="6" spans="1:9" s="2" customFormat="1" ht="28.5" customHeight="1">
      <c r="A6" s="12">
        <v>43556</v>
      </c>
      <c r="B6" s="13">
        <v>155084.07800000001</v>
      </c>
      <c r="C6" s="13">
        <v>325.56</v>
      </c>
      <c r="D6" s="13">
        <v>381.07</v>
      </c>
      <c r="E6" s="13">
        <f t="shared" ref="E6:E11" si="0">ROUND(B6*(D6-C6),2)</f>
        <v>8608717.1699999999</v>
      </c>
      <c r="F6" s="8"/>
      <c r="G6" s="8"/>
      <c r="H6" s="8"/>
      <c r="I6" s="8"/>
    </row>
    <row r="7" spans="1:9" s="2" customFormat="1" ht="28.5" customHeight="1">
      <c r="A7" s="14" t="s">
        <v>7</v>
      </c>
      <c r="B7" s="10">
        <f>B8</f>
        <v>145690.353</v>
      </c>
      <c r="C7" s="10">
        <f t="shared" ref="C7:C9" si="1">C8</f>
        <v>317.88</v>
      </c>
      <c r="D7" s="10">
        <f t="shared" ref="D7:D9" si="2">D8</f>
        <v>373.39</v>
      </c>
      <c r="E7" s="10">
        <f>SUM(E8:E8)</f>
        <v>8087271.5</v>
      </c>
      <c r="F7" s="8"/>
      <c r="G7" s="8"/>
      <c r="H7" s="8"/>
      <c r="I7" s="8"/>
    </row>
    <row r="8" spans="1:9" s="2" customFormat="1" ht="28.5" customHeight="1">
      <c r="A8" s="12">
        <v>43800</v>
      </c>
      <c r="B8" s="15">
        <v>145690.353</v>
      </c>
      <c r="C8" s="13">
        <v>317.88</v>
      </c>
      <c r="D8" s="15">
        <v>373.39</v>
      </c>
      <c r="E8" s="13">
        <f t="shared" si="0"/>
        <v>8087271.5</v>
      </c>
      <c r="F8" s="8"/>
      <c r="G8" s="8"/>
      <c r="H8" s="8"/>
      <c r="I8" s="8"/>
    </row>
    <row r="9" spans="1:9" s="2" customFormat="1" ht="28.5" customHeight="1">
      <c r="A9" s="14" t="s">
        <v>8</v>
      </c>
      <c r="B9" s="10">
        <f>SUM(B10:B11)</f>
        <v>150090.035</v>
      </c>
      <c r="C9" s="10">
        <f t="shared" si="1"/>
        <v>317.88</v>
      </c>
      <c r="D9" s="10">
        <f t="shared" si="2"/>
        <v>373.39</v>
      </c>
      <c r="E9" s="10">
        <f>SUM(E10:E11)</f>
        <v>8331497.8399999999</v>
      </c>
      <c r="F9" s="8"/>
      <c r="G9" s="8"/>
      <c r="H9" s="8"/>
      <c r="I9" s="8"/>
    </row>
    <row r="10" spans="1:9" s="2" customFormat="1" ht="28.5" customHeight="1">
      <c r="A10" s="12">
        <v>43647</v>
      </c>
      <c r="B10" s="15">
        <v>150028.54500000001</v>
      </c>
      <c r="C10" s="13">
        <v>317.88</v>
      </c>
      <c r="D10" s="15">
        <v>373.39</v>
      </c>
      <c r="E10" s="13">
        <f t="shared" si="0"/>
        <v>8328084.5300000003</v>
      </c>
      <c r="F10" s="8"/>
      <c r="G10" s="8"/>
      <c r="H10" s="8"/>
      <c r="I10" s="8"/>
    </row>
    <row r="11" spans="1:9" s="2" customFormat="1" ht="28.5" customHeight="1">
      <c r="A11" s="12">
        <v>43678</v>
      </c>
      <c r="B11" s="15">
        <v>61.49</v>
      </c>
      <c r="C11" s="13">
        <v>317.88</v>
      </c>
      <c r="D11" s="15">
        <v>373.39</v>
      </c>
      <c r="E11" s="13">
        <f t="shared" si="0"/>
        <v>3413.31</v>
      </c>
      <c r="F11" s="8"/>
      <c r="G11" s="8"/>
      <c r="H11" s="8"/>
      <c r="I11" s="8"/>
    </row>
    <row r="12" spans="1:9" s="2" customFormat="1" ht="28.5" customHeight="1">
      <c r="A12" s="9" t="s">
        <v>9</v>
      </c>
      <c r="B12" s="10">
        <f>B13</f>
        <v>152157.37899999999</v>
      </c>
      <c r="C12" s="10">
        <f>C13</f>
        <v>317.88</v>
      </c>
      <c r="D12" s="10">
        <f>D13</f>
        <v>373.39</v>
      </c>
      <c r="E12" s="10">
        <f>SUM(E13:E13)</f>
        <v>8446256.1099999994</v>
      </c>
      <c r="F12" s="11"/>
      <c r="G12" s="8"/>
      <c r="H12" s="8"/>
      <c r="I12" s="8"/>
    </row>
    <row r="13" spans="1:9" s="2" customFormat="1" ht="28.5" customHeight="1">
      <c r="A13" s="12">
        <v>43800</v>
      </c>
      <c r="B13" s="13">
        <v>152157.37899999999</v>
      </c>
      <c r="C13" s="13">
        <v>317.88</v>
      </c>
      <c r="D13" s="13">
        <v>373.39</v>
      </c>
      <c r="E13" s="13">
        <f t="shared" ref="E13:E17" si="3">ROUND(B13*(D13-C13),2)</f>
        <v>8446256.1099999994</v>
      </c>
      <c r="F13" s="8"/>
      <c r="G13" s="8"/>
      <c r="H13" s="8"/>
      <c r="I13" s="8"/>
    </row>
    <row r="14" spans="1:9" s="2" customFormat="1" ht="28.5" customHeight="1">
      <c r="A14" s="9" t="s">
        <v>10</v>
      </c>
      <c r="B14" s="10">
        <f t="shared" ref="B14:B18" si="4">B15</f>
        <v>24153.79</v>
      </c>
      <c r="C14" s="10">
        <f t="shared" ref="C14:C18" si="5">C15</f>
        <v>345.24</v>
      </c>
      <c r="D14" s="10">
        <f t="shared" ref="D14:D18" si="6">D15</f>
        <v>353.32</v>
      </c>
      <c r="E14" s="10">
        <f>SUM(E15:E15)</f>
        <v>195162.62</v>
      </c>
      <c r="F14" s="11"/>
      <c r="G14" s="8"/>
      <c r="H14" s="8"/>
      <c r="I14" s="8"/>
    </row>
    <row r="15" spans="1:9" s="2" customFormat="1" ht="28.5" customHeight="1">
      <c r="A15" s="12">
        <v>43678</v>
      </c>
      <c r="B15" s="13">
        <v>24153.79</v>
      </c>
      <c r="C15" s="13">
        <v>345.24</v>
      </c>
      <c r="D15" s="13">
        <v>353.32</v>
      </c>
      <c r="E15" s="13">
        <f t="shared" si="3"/>
        <v>195162.62</v>
      </c>
      <c r="F15" s="8"/>
      <c r="G15" s="8"/>
      <c r="H15" s="8"/>
      <c r="I15" s="8"/>
    </row>
    <row r="16" spans="1:9" s="2" customFormat="1" ht="28.5" customHeight="1">
      <c r="A16" s="14" t="s">
        <v>11</v>
      </c>
      <c r="B16" s="10">
        <f t="shared" si="4"/>
        <v>32752.124</v>
      </c>
      <c r="C16" s="10">
        <f t="shared" si="5"/>
        <v>345.24</v>
      </c>
      <c r="D16" s="10">
        <f t="shared" si="6"/>
        <v>353.32</v>
      </c>
      <c r="E16" s="10">
        <f>SUM(E17:E17)</f>
        <v>264637.15999999997</v>
      </c>
      <c r="F16" s="8"/>
      <c r="G16" s="8"/>
      <c r="H16" s="8"/>
      <c r="I16" s="8"/>
    </row>
    <row r="17" spans="1:9" s="2" customFormat="1" ht="28.5" customHeight="1">
      <c r="A17" s="12">
        <v>43647</v>
      </c>
      <c r="B17" s="15">
        <v>32752.124</v>
      </c>
      <c r="C17" s="13">
        <v>345.24</v>
      </c>
      <c r="D17" s="15">
        <v>353.32</v>
      </c>
      <c r="E17" s="13">
        <f t="shared" si="3"/>
        <v>264637.15999999997</v>
      </c>
      <c r="F17" s="8"/>
      <c r="G17" s="8"/>
      <c r="H17" s="8"/>
      <c r="I17" s="8"/>
    </row>
    <row r="18" spans="1:9" s="2" customFormat="1" ht="28.5" customHeight="1">
      <c r="A18" s="14" t="s">
        <v>12</v>
      </c>
      <c r="B18" s="10">
        <f t="shared" si="4"/>
        <v>31428.563999999998</v>
      </c>
      <c r="C18" s="10">
        <f t="shared" si="5"/>
        <v>345.24</v>
      </c>
      <c r="D18" s="10">
        <f t="shared" si="6"/>
        <v>353.32</v>
      </c>
      <c r="E18" s="10">
        <f>SUM(E19:E19)</f>
        <v>253942.8</v>
      </c>
      <c r="F18" s="8"/>
      <c r="G18" s="8"/>
      <c r="H18" s="8"/>
      <c r="I18" s="8"/>
    </row>
    <row r="19" spans="1:9" s="2" customFormat="1" ht="28.5" customHeight="1">
      <c r="A19" s="12">
        <v>43678</v>
      </c>
      <c r="B19" s="15">
        <v>31428.563999999998</v>
      </c>
      <c r="C19" s="13">
        <v>345.24</v>
      </c>
      <c r="D19" s="15">
        <v>353.32</v>
      </c>
      <c r="E19" s="13">
        <f t="shared" ref="E19:E23" si="7">ROUND(B19*(D19-C19),2)</f>
        <v>253942.8</v>
      </c>
      <c r="F19" s="8"/>
      <c r="G19" s="8"/>
      <c r="H19" s="8"/>
      <c r="I19" s="8"/>
    </row>
    <row r="20" spans="1:9" s="2" customFormat="1" ht="28.5" customHeight="1">
      <c r="A20" s="9" t="s">
        <v>13</v>
      </c>
      <c r="B20" s="10">
        <f>B21</f>
        <v>29358.994999999999</v>
      </c>
      <c r="C20" s="10">
        <f>C21</f>
        <v>345.24</v>
      </c>
      <c r="D20" s="10">
        <f>D21</f>
        <v>353.32</v>
      </c>
      <c r="E20" s="10">
        <f>SUM(E21:E21)</f>
        <v>237220.68</v>
      </c>
      <c r="F20" s="11"/>
      <c r="G20" s="8"/>
      <c r="H20" s="8"/>
      <c r="I20" s="8"/>
    </row>
    <row r="21" spans="1:9" s="2" customFormat="1" ht="28.5" customHeight="1">
      <c r="A21" s="12">
        <v>43739</v>
      </c>
      <c r="B21" s="13">
        <v>29358.994999999999</v>
      </c>
      <c r="C21" s="13">
        <v>345.24</v>
      </c>
      <c r="D21" s="13">
        <v>353.32</v>
      </c>
      <c r="E21" s="13">
        <f t="shared" si="7"/>
        <v>237220.68</v>
      </c>
      <c r="F21" s="8"/>
      <c r="G21" s="8"/>
      <c r="H21" s="8"/>
      <c r="I21" s="8"/>
    </row>
    <row r="22" spans="1:9" s="2" customFormat="1" ht="28.5" customHeight="1">
      <c r="A22" s="14" t="s">
        <v>14</v>
      </c>
      <c r="B22" s="10">
        <f>B23</f>
        <v>29854.728999999999</v>
      </c>
      <c r="C22" s="10">
        <f>C23</f>
        <v>345.24</v>
      </c>
      <c r="D22" s="10">
        <f>D23</f>
        <v>353.32</v>
      </c>
      <c r="E22" s="10">
        <f>SUM(E23:E23)</f>
        <v>241226.21</v>
      </c>
      <c r="F22" s="8"/>
      <c r="G22" s="8"/>
      <c r="H22" s="8"/>
      <c r="I22" s="8"/>
    </row>
    <row r="23" spans="1:9" s="2" customFormat="1" ht="28.5" customHeight="1">
      <c r="A23" s="12">
        <v>43709</v>
      </c>
      <c r="B23" s="15">
        <v>29854.728999999999</v>
      </c>
      <c r="C23" s="13">
        <v>345.24</v>
      </c>
      <c r="D23" s="15">
        <v>353.32</v>
      </c>
      <c r="E23" s="13">
        <f t="shared" si="7"/>
        <v>241226.21</v>
      </c>
      <c r="F23" s="8"/>
      <c r="G23" s="8"/>
      <c r="H23" s="8"/>
      <c r="I23" s="8"/>
    </row>
    <row r="24" spans="1:9" s="1" customFormat="1" ht="28.5" customHeight="1">
      <c r="A24" s="14" t="s">
        <v>15</v>
      </c>
      <c r="B24" s="16">
        <f>B20+B22+B18+B16+B14+B5+B7+B9+B12</f>
        <v>750570.04700000002</v>
      </c>
      <c r="C24" s="16" t="s">
        <v>16</v>
      </c>
      <c r="D24" s="16" t="s">
        <v>16</v>
      </c>
      <c r="E24" s="16">
        <f>E20+E22+E18+E16+E14+E5+E7+E9+E12</f>
        <v>34665932.090000004</v>
      </c>
      <c r="F24" s="17"/>
    </row>
    <row r="25" spans="1:9" s="1" customFormat="1" ht="28.5" customHeight="1">
      <c r="A25" s="14" t="s">
        <v>17</v>
      </c>
      <c r="B25" s="16"/>
      <c r="C25" s="16"/>
      <c r="D25" s="16"/>
      <c r="E25" s="16">
        <f>E24/2</f>
        <v>17332966.045000002</v>
      </c>
      <c r="F25" s="17"/>
    </row>
    <row r="26" spans="1:9" s="1" customFormat="1" ht="28.5" customHeight="1">
      <c r="A26" s="14" t="s">
        <v>18</v>
      </c>
      <c r="B26" s="16"/>
      <c r="C26" s="16"/>
      <c r="D26" s="16"/>
      <c r="E26" s="16">
        <f>ROUND(E25/1.13,2)</f>
        <v>15338908</v>
      </c>
      <c r="F26" s="18"/>
      <c r="G26" s="19"/>
    </row>
    <row r="27" spans="1:9" ht="15" customHeight="1"/>
    <row r="28" spans="1:9" ht="15.95" customHeight="1">
      <c r="A28" s="21"/>
      <c r="B28" s="21"/>
      <c r="C28" s="21"/>
      <c r="D28" s="21"/>
      <c r="E28" s="21"/>
    </row>
  </sheetData>
  <mergeCells count="2">
    <mergeCell ref="A2:E2"/>
    <mergeCell ref="A28:E28"/>
  </mergeCells>
  <phoneticPr fontId="31" type="noConversion"/>
  <pageMargins left="0.69930555555555596" right="0.69930555555555596" top="0.75" bottom="0.75" header="0.3" footer="0.3"/>
  <pageSetup paperSize="9" scale="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孙泉辉</dc:creator>
  <cp:lastModifiedBy>CN=李夏/OU=市场监管处/O=serchzma01</cp:lastModifiedBy>
  <cp:lastPrinted>2018-04-02T06:43:00Z</cp:lastPrinted>
  <dcterms:created xsi:type="dcterms:W3CDTF">2016-07-11T01:26:00Z</dcterms:created>
  <dcterms:modified xsi:type="dcterms:W3CDTF">2021-08-24T01:05:50Z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